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2"/>
  </bookViews>
  <sheets>
    <sheet name="Sheet 1" sheetId="1" r:id="rId1"/>
    <sheet name="Sheet 3" sheetId="2" r:id="rId2"/>
    <sheet name="Sheet 4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<sst xmlns="http://schemas.openxmlformats.org/spreadsheetml/2006/main" count="119" uniqueCount="84">
  <si>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Actual</t>
  </si>
  <si>
    <t>Other</t>
  </si>
  <si>
    <t xml:space="preserve">  Total</t>
  </si>
  <si>
    <t>REVENUES</t>
  </si>
  <si>
    <t>INTER GOV. REVENUES</t>
  </si>
  <si>
    <t>State Shared Rev.</t>
  </si>
  <si>
    <t>State Hwy Aids</t>
  </si>
  <si>
    <t>DNR-Lieu of Taxes</t>
  </si>
  <si>
    <t>2% Fire Ins. Dues</t>
  </si>
  <si>
    <t xml:space="preserve"> </t>
  </si>
  <si>
    <t>State of WI-MFL Yields</t>
  </si>
  <si>
    <t>Interest</t>
  </si>
  <si>
    <t>Div, Cap Credit, Refund</t>
  </si>
  <si>
    <t>TOTAL REVENUE</t>
  </si>
  <si>
    <t>EXPENDITURES</t>
  </si>
  <si>
    <t>Gen Gov Legist - Board</t>
  </si>
  <si>
    <t>Gen Admin (Clerk)</t>
  </si>
  <si>
    <t>Postage &amp; Office Supplies</t>
  </si>
  <si>
    <t>Elections-Salaries &amp; Exp</t>
  </si>
  <si>
    <t>Fin Admin (Treasurer)</t>
  </si>
  <si>
    <t>GSC Software/Tax Program</t>
  </si>
  <si>
    <t>Insurance</t>
  </si>
  <si>
    <t>Workman's Comp</t>
  </si>
  <si>
    <t>Clerk &amp; Treasurer Bonds</t>
  </si>
  <si>
    <t>Public Safety</t>
  </si>
  <si>
    <t>PUBLIC WORKS</t>
  </si>
  <si>
    <t>Labor (Gross)</t>
  </si>
  <si>
    <t>Equipment Repair &amp; Maint.</t>
  </si>
  <si>
    <t>Equipment Fuel</t>
  </si>
  <si>
    <t>Road Repair &amp; Maint.</t>
  </si>
  <si>
    <t>Interest on Loan</t>
  </si>
  <si>
    <t>Other Fin. Use</t>
  </si>
  <si>
    <t>Principal</t>
  </si>
  <si>
    <t>TOTAL EXPENDITURES</t>
  </si>
  <si>
    <t>LICENSES &amp; PERMITS</t>
  </si>
  <si>
    <t xml:space="preserve"> Driveway Permits</t>
  </si>
  <si>
    <t>Exempt Computer Aid</t>
  </si>
  <si>
    <t>Alcohol &amp; Drug Testing</t>
  </si>
  <si>
    <t>SVRS-County Chg</t>
  </si>
  <si>
    <t>Unemploy Ins Assess of Int</t>
  </si>
  <si>
    <t>Actual 1/1 - 10/31</t>
  </si>
  <si>
    <t>Est. 11/1 - 12/31</t>
  </si>
  <si>
    <t>Actual 1/1-10/31</t>
  </si>
  <si>
    <t>Est 11/1-12/31</t>
  </si>
  <si>
    <t xml:space="preserve">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</si>
  <si>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</si>
  <si>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</si>
  <si>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</t>
  </si>
  <si>
    <t>Road Supervisor - $1800</t>
  </si>
  <si>
    <t>WTA, ETN, UW-Ext classes</t>
  </si>
  <si>
    <t>Publishing &amp; Printing&amp;supplies</t>
  </si>
  <si>
    <t>Quickbooks</t>
  </si>
  <si>
    <t>Training/Workshops</t>
  </si>
  <si>
    <t>Training/Workshops/WMC</t>
  </si>
  <si>
    <t>Business</t>
  </si>
  <si>
    <t>Umbrella</t>
  </si>
  <si>
    <t>Patrolman Health Insurance</t>
  </si>
  <si>
    <t>Repairs/Supplies</t>
  </si>
  <si>
    <t>Utilities</t>
  </si>
  <si>
    <t>Fire Protection- Bear Lake</t>
  </si>
  <si>
    <t>Fire Protection- Cumberland</t>
  </si>
  <si>
    <t>Fire Protection- Barron</t>
  </si>
  <si>
    <t>Town Hall/Shop</t>
  </si>
  <si>
    <t>Local Road Improvement Aid</t>
  </si>
  <si>
    <t>Ag Use Penalty</t>
  </si>
  <si>
    <t>Dog Tags</t>
  </si>
  <si>
    <t>Other (Insurance claims)</t>
  </si>
  <si>
    <t>Salary +  Per Diem $50</t>
  </si>
  <si>
    <t>Salary + Per Diem $50</t>
  </si>
  <si>
    <t>Salary-Chairman+$50 Per Diem</t>
  </si>
  <si>
    <t>Legal Fees</t>
  </si>
  <si>
    <t>Planning Commission $20/mtg</t>
  </si>
  <si>
    <t>(2) Supervisors + $50 Per Diem</t>
  </si>
  <si>
    <t xml:space="preserve">  Assessor - Contract</t>
  </si>
  <si>
    <t xml:space="preserve"> Tax Levy</t>
  </si>
  <si>
    <t xml:space="preserve">STANFOLD TOWN BUDGET </t>
  </si>
  <si>
    <t>Escrow refund/TownHall rental</t>
  </si>
  <si>
    <t>Approx. $200,000</t>
  </si>
  <si>
    <t xml:space="preserve">   Balance on January 1st</t>
  </si>
  <si>
    <t>Remaining balance 12/31/2019</t>
  </si>
  <si>
    <t>%</t>
  </si>
  <si>
    <t>Change</t>
  </si>
  <si>
    <t>Budget</t>
  </si>
  <si>
    <t xml:space="preserve">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</si>
</sst>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/>
    </xf>
    <xf numFmtId="44" fontId="4" fillId="0" borderId="0" xfId="44" applyFont="1" applyAlignment="1">
      <alignment/>
    </xf>
    <xf numFmtId="44" fontId="3" fillId="0" borderId="0" xfId="44" applyFont="1" applyAlignment="1">
      <alignment/>
    </xf>
    <xf numFmtId="44" fontId="4" fillId="0" borderId="0" xfId="44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44" fontId="3" fillId="0" borderId="0" xfId="44" applyFont="1" applyAlignment="1">
      <alignment/>
    </xf>
    <xf numFmtId="44" fontId="5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44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9" fontId="1" fillId="0" borderId="0" xfId="57" applyFont="1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27.28125" style="13" customWidth="1"/>
    <col min="2" max="2" width="14.421875" style="13" customWidth="1"/>
    <col min="3" max="3" width="12.57421875" style="13" customWidth="1"/>
    <col min="4" max="4" width="12.8515625" style="13" customWidth="1"/>
    <col min="5" max="5" width="12.57421875" style="13" customWidth="1"/>
    <col min="6" max="6" width="15.7109375" style="13" customWidth="1"/>
    <col min="7" max="7" width="15.00390625" style="13" customWidth="1"/>
    <col min="8" max="8" width="12.7109375" style="13" customWidth="1"/>
    <col min="9" max="16384" width="9.140625" style="13" customWidth="1"/>
  </cols>
  <sheetData>
    <row r="2" ht="12.75">
      <c r="C2" s="2" t="s">
        <v>75</v>
      </c>
    </row>
    <row r="3" spans="2:10" ht="12.75">
      <c r="B3" s="15">
        <v>2015</v>
      </c>
      <c r="C3" s="15">
        <v>2016</v>
      </c>
      <c r="D3" s="15">
        <v>2017</v>
      </c>
      <c r="E3" s="16">
        <v>2018</v>
      </c>
      <c r="F3" s="15">
        <v>2018</v>
      </c>
      <c r="G3" s="15">
        <v>2018</v>
      </c>
      <c r="H3" s="15">
        <v>2019</v>
      </c>
      <c r="I3" s="1" t="s">
        <v>83</v>
      </c>
      <c r="J3" s="14" t="s">
        <v>9</v>
      </c>
    </row>
    <row r="4" spans="1:9" ht="12.75">
      <c r="A4" s="17" t="s">
        <v>3</v>
      </c>
      <c r="B4" s="15" t="s">
        <v>0</v>
      </c>
      <c r="C4" s="15" t="s">
        <v>0</v>
      </c>
      <c r="D4" s="15" t="s">
        <v>0</v>
      </c>
      <c r="E4" s="1" t="s">
        <v>82</v>
      </c>
      <c r="F4" s="1" t="s">
        <v>40</v>
      </c>
      <c r="G4" s="1" t="s">
        <v>41</v>
      </c>
      <c r="H4" s="1" t="s">
        <v>82</v>
      </c>
      <c r="I4" s="1" t="s">
        <v>81</v>
      </c>
    </row>
    <row r="5" spans="1:8" ht="12.75">
      <c r="A5" s="17"/>
      <c r="B5" s="15"/>
      <c r="C5" s="15"/>
      <c r="D5" s="15"/>
      <c r="E5" s="15"/>
      <c r="F5" s="1"/>
      <c r="G5" s="1"/>
      <c r="H5" s="15"/>
    </row>
    <row r="6" spans="2:8" ht="12.75">
      <c r="B6" s="15"/>
      <c r="C6" s="15"/>
      <c r="D6" s="15"/>
      <c r="E6" s="15"/>
      <c r="F6" s="1"/>
      <c r="G6" s="1"/>
      <c r="H6" s="15"/>
    </row>
    <row r="7" spans="1:9" ht="12.75">
      <c r="A7" s="2" t="s">
        <v>74</v>
      </c>
      <c r="B7" s="21">
        <v>204522</v>
      </c>
      <c r="C7" s="22">
        <v>206645</v>
      </c>
      <c r="D7" s="23">
        <v>209745</v>
      </c>
      <c r="E7" s="21">
        <v>215742</v>
      </c>
      <c r="F7" s="24">
        <v>215742</v>
      </c>
      <c r="G7" s="21">
        <v>215742</v>
      </c>
      <c r="H7" s="21">
        <v>180299</v>
      </c>
      <c r="I7" s="37">
        <f>(H7-E7)/E7</f>
        <v>-0.16428419130257438</v>
      </c>
    </row>
    <row r="8" ht="12.75">
      <c r="I8" s="18"/>
    </row>
    <row r="9" spans="1:9" ht="12.75">
      <c r="A9" s="17" t="s">
        <v>4</v>
      </c>
      <c r="B9" s="18"/>
      <c r="C9" s="18"/>
      <c r="E9" s="18"/>
      <c r="F9" s="18"/>
      <c r="H9" s="19"/>
      <c r="I9" s="18"/>
    </row>
    <row r="10" spans="1:9" ht="12.75">
      <c r="A10" s="13" t="s">
        <v>5</v>
      </c>
      <c r="B10" s="18">
        <v>43257.38</v>
      </c>
      <c r="C10" s="18">
        <v>43257.38</v>
      </c>
      <c r="D10" s="18">
        <v>43257.38</v>
      </c>
      <c r="E10" s="18">
        <v>43257</v>
      </c>
      <c r="F10" s="18">
        <v>6488.61</v>
      </c>
      <c r="G10" s="18">
        <v>43257.38</v>
      </c>
      <c r="H10" s="18">
        <v>43257.38</v>
      </c>
      <c r="I10" s="18"/>
    </row>
    <row r="11" spans="1:9" ht="12.75">
      <c r="A11" s="13" t="s">
        <v>6</v>
      </c>
      <c r="B11" s="18">
        <v>78880.59</v>
      </c>
      <c r="C11" s="18">
        <v>116860.14</v>
      </c>
      <c r="D11" s="18">
        <v>116860.14</v>
      </c>
      <c r="E11" s="18">
        <v>126784.2</v>
      </c>
      <c r="F11" s="18">
        <v>95088.15</v>
      </c>
      <c r="G11" s="18">
        <v>126784</v>
      </c>
      <c r="H11" s="18">
        <v>120764</v>
      </c>
      <c r="I11" s="18"/>
    </row>
    <row r="12" spans="1:9" ht="12.75">
      <c r="A12" s="13" t="s">
        <v>7</v>
      </c>
      <c r="B12" s="18">
        <v>530.36</v>
      </c>
      <c r="C12" s="18">
        <v>530.36</v>
      </c>
      <c r="D12" s="18">
        <v>530.36</v>
      </c>
      <c r="E12" s="18">
        <v>530</v>
      </c>
      <c r="F12" s="7">
        <v>530.36</v>
      </c>
      <c r="G12" s="18">
        <v>530.36</v>
      </c>
      <c r="H12" s="18">
        <v>530.36</v>
      </c>
      <c r="I12" s="18"/>
    </row>
    <row r="13" spans="1:9" ht="12.75">
      <c r="A13" s="13" t="s">
        <v>8</v>
      </c>
      <c r="B13" s="18">
        <v>1953.01</v>
      </c>
      <c r="C13" s="18">
        <v>2197.98</v>
      </c>
      <c r="D13" s="18">
        <v>2320.43</v>
      </c>
      <c r="E13" s="18">
        <v>2320</v>
      </c>
      <c r="F13" s="18">
        <v>2286.33</v>
      </c>
      <c r="G13" s="18">
        <v>2286.33</v>
      </c>
      <c r="H13" s="18">
        <v>2200</v>
      </c>
      <c r="I13" s="18"/>
    </row>
    <row r="14" spans="1:9" ht="12.75">
      <c r="A14" s="13" t="s">
        <v>10</v>
      </c>
      <c r="B14" s="18"/>
      <c r="C14" s="18">
        <v>2066.54</v>
      </c>
      <c r="D14" s="18">
        <v>1374.23</v>
      </c>
      <c r="E14" s="18">
        <v>340</v>
      </c>
      <c r="F14" s="18">
        <v>97.6</v>
      </c>
      <c r="G14" s="18">
        <v>97.6</v>
      </c>
      <c r="H14" s="18">
        <v>98</v>
      </c>
      <c r="I14" s="18"/>
    </row>
    <row r="15" spans="1:9" ht="12.75">
      <c r="A15" s="3" t="s">
        <v>64</v>
      </c>
      <c r="B15" s="18">
        <v>100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/>
    </row>
    <row r="16" spans="1:9" ht="12.75">
      <c r="A16" s="3" t="s">
        <v>63</v>
      </c>
      <c r="B16" s="18">
        <v>0</v>
      </c>
      <c r="C16" s="18">
        <v>15091.77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/>
    </row>
    <row r="17" spans="1:8" ht="15">
      <c r="A17" s="13" t="s">
        <v>36</v>
      </c>
      <c r="B17" s="25">
        <v>16</v>
      </c>
      <c r="C17" s="25">
        <v>10</v>
      </c>
      <c r="D17" s="25">
        <v>20</v>
      </c>
      <c r="E17" s="25">
        <v>20</v>
      </c>
      <c r="F17" s="25">
        <v>20.29</v>
      </c>
      <c r="G17" s="25">
        <v>20.29</v>
      </c>
      <c r="H17" s="25">
        <v>20.78</v>
      </c>
    </row>
    <row r="18" spans="1:9" ht="12.75">
      <c r="A18" s="17" t="s">
        <v>2</v>
      </c>
      <c r="B18" s="22">
        <f aca="true" t="shared" si="0" ref="B18:H18">SUM(B10:B17)</f>
        <v>124737.34</v>
      </c>
      <c r="C18" s="22">
        <f t="shared" si="0"/>
        <v>180014.16999999998</v>
      </c>
      <c r="D18" s="23">
        <f t="shared" si="0"/>
        <v>164362.53999999998</v>
      </c>
      <c r="E18" s="22">
        <f t="shared" si="0"/>
        <v>173251.2</v>
      </c>
      <c r="F18" s="23">
        <f t="shared" si="0"/>
        <v>104511.34</v>
      </c>
      <c r="G18" s="23">
        <f t="shared" si="0"/>
        <v>172975.96</v>
      </c>
      <c r="H18" s="21">
        <f t="shared" si="0"/>
        <v>166870.52</v>
      </c>
      <c r="I18" s="37">
        <f>(H18-E18)/E18</f>
        <v>-0.036829066696219256</v>
      </c>
    </row>
    <row r="20" spans="1:8" ht="12.75">
      <c r="A20" s="21" t="s">
        <v>34</v>
      </c>
      <c r="B20" s="18"/>
      <c r="C20" s="18"/>
      <c r="E20" s="18"/>
      <c r="F20" s="18"/>
      <c r="H20" s="18"/>
    </row>
    <row r="21" spans="1:8" ht="12.75">
      <c r="A21" s="7" t="s">
        <v>65</v>
      </c>
      <c r="B21" s="18">
        <v>255</v>
      </c>
      <c r="C21" s="18">
        <v>335</v>
      </c>
      <c r="D21" s="18">
        <v>336.61</v>
      </c>
      <c r="E21" s="18">
        <v>310</v>
      </c>
      <c r="F21" s="18">
        <v>468.93</v>
      </c>
      <c r="G21" s="18">
        <v>468.93</v>
      </c>
      <c r="H21" s="18">
        <v>480</v>
      </c>
    </row>
    <row r="22" spans="1:8" ht="15">
      <c r="A22" s="13" t="s">
        <v>35</v>
      </c>
      <c r="B22" s="25">
        <v>105</v>
      </c>
      <c r="C22" s="25">
        <v>70</v>
      </c>
      <c r="D22" s="25">
        <v>0</v>
      </c>
      <c r="E22" s="25">
        <v>0</v>
      </c>
      <c r="F22" s="25">
        <v>0</v>
      </c>
      <c r="G22" s="25">
        <v>70</v>
      </c>
      <c r="H22" s="25">
        <v>70</v>
      </c>
    </row>
    <row r="23" spans="1:8" ht="12.75">
      <c r="A23" s="21" t="s">
        <v>2</v>
      </c>
      <c r="B23" s="24">
        <f>SUM(B21:B22)</f>
        <v>360</v>
      </c>
      <c r="C23" s="24">
        <f aca="true" t="shared" si="1" ref="C23:H23">SUM(C21:C22)</f>
        <v>405</v>
      </c>
      <c r="D23" s="23">
        <f t="shared" si="1"/>
        <v>336.61</v>
      </c>
      <c r="E23" s="21">
        <f t="shared" si="1"/>
        <v>310</v>
      </c>
      <c r="F23" s="24">
        <f t="shared" si="1"/>
        <v>468.93</v>
      </c>
      <c r="G23" s="24">
        <f>SUM(G21:G22)</f>
        <v>538.9300000000001</v>
      </c>
      <c r="H23" s="24">
        <f t="shared" si="1"/>
        <v>550</v>
      </c>
    </row>
    <row r="24" spans="2:8" ht="12.75">
      <c r="B24" s="18"/>
      <c r="C24" s="18"/>
      <c r="E24" s="18"/>
      <c r="F24" s="18"/>
      <c r="G24" s="23"/>
      <c r="H24" s="18"/>
    </row>
    <row r="25" spans="1:9" ht="12.75">
      <c r="A25" s="21"/>
      <c r="I25" s="28" t="s">
        <v>44</v>
      </c>
    </row>
    <row r="26" spans="1:8" ht="12.75">
      <c r="A26" s="18" t="s">
        <v>11</v>
      </c>
      <c r="B26" s="18">
        <v>634.31</v>
      </c>
      <c r="C26" s="18">
        <v>967.44</v>
      </c>
      <c r="D26" s="18">
        <v>1961.39</v>
      </c>
      <c r="E26" s="18">
        <v>820</v>
      </c>
      <c r="F26" s="18">
        <v>4077.11</v>
      </c>
      <c r="G26" s="18">
        <v>5000</v>
      </c>
      <c r="H26" s="18">
        <v>4000</v>
      </c>
    </row>
    <row r="27" spans="1:8" ht="12.75">
      <c r="A27" s="18" t="s">
        <v>12</v>
      </c>
      <c r="B27" s="18">
        <v>132.35</v>
      </c>
      <c r="C27" s="18">
        <v>113.66</v>
      </c>
      <c r="D27" s="18">
        <v>101.3</v>
      </c>
      <c r="E27" s="18">
        <v>100</v>
      </c>
      <c r="F27" s="18">
        <v>15.48</v>
      </c>
      <c r="G27" s="18">
        <v>15.48</v>
      </c>
      <c r="H27" s="18">
        <v>65</v>
      </c>
    </row>
    <row r="28" spans="1:8" ht="15">
      <c r="A28" s="7" t="s">
        <v>66</v>
      </c>
      <c r="B28" s="25">
        <v>1130.03</v>
      </c>
      <c r="C28" s="25">
        <v>13612.93</v>
      </c>
      <c r="D28" s="25">
        <v>1188.53</v>
      </c>
      <c r="E28" s="25">
        <v>0</v>
      </c>
      <c r="F28" s="25">
        <v>9849.66</v>
      </c>
      <c r="G28" s="25">
        <v>0</v>
      </c>
      <c r="H28" s="25">
        <v>0</v>
      </c>
    </row>
    <row r="29" spans="1:11" ht="12.75">
      <c r="A29" s="21" t="s">
        <v>2</v>
      </c>
      <c r="B29" s="21">
        <f aca="true" t="shared" si="2" ref="B29:H29">SUM(B26:B28)</f>
        <v>1896.69</v>
      </c>
      <c r="C29" s="24">
        <f t="shared" si="2"/>
        <v>14694.03</v>
      </c>
      <c r="D29" s="24">
        <f t="shared" si="2"/>
        <v>3251.2200000000003</v>
      </c>
      <c r="E29" s="21">
        <f t="shared" si="2"/>
        <v>920</v>
      </c>
      <c r="F29" s="23">
        <f t="shared" si="2"/>
        <v>13942.25</v>
      </c>
      <c r="G29" s="22">
        <f t="shared" si="2"/>
        <v>5015.48</v>
      </c>
      <c r="H29" s="21">
        <f t="shared" si="2"/>
        <v>4065</v>
      </c>
      <c r="K29" s="28" t="s">
        <v>45</v>
      </c>
    </row>
    <row r="30" spans="8:9" ht="12.75">
      <c r="H30" s="28" t="s">
        <v>46</v>
      </c>
      <c r="I30" s="18"/>
    </row>
    <row r="31" spans="9:21" ht="12.75"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2.75">
      <c r="A32" s="17" t="s">
        <v>13</v>
      </c>
      <c r="B32" s="21">
        <f aca="true" t="shared" si="3" ref="B32:H32">SUM(B7+B18+B23+B29)</f>
        <v>331516.02999999997</v>
      </c>
      <c r="C32" s="23">
        <f t="shared" si="3"/>
        <v>401758.2</v>
      </c>
      <c r="D32" s="23">
        <f t="shared" si="3"/>
        <v>377695.36999999994</v>
      </c>
      <c r="E32" s="21">
        <f t="shared" si="3"/>
        <v>390223.2</v>
      </c>
      <c r="F32" s="21">
        <f t="shared" si="3"/>
        <v>334664.51999999996</v>
      </c>
      <c r="G32" s="23">
        <f t="shared" si="3"/>
        <v>394272.36999999994</v>
      </c>
      <c r="H32" s="21">
        <f t="shared" si="3"/>
        <v>351784.52</v>
      </c>
      <c r="I32" s="37">
        <f>(H32-E32)/E32</f>
        <v>-0.09850434315540438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2.75">
      <c r="A33" s="17" t="s">
        <v>9</v>
      </c>
      <c r="B33" s="21"/>
      <c r="C33" s="21"/>
      <c r="D33" s="21"/>
      <c r="E33" s="21"/>
      <c r="H33" s="26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6:21" ht="12.75">
      <c r="F34" s="16"/>
      <c r="G34" s="16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7:21" ht="12.75"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2.75">
      <c r="A36" s="3"/>
      <c r="F36" s="28" t="s">
        <v>47</v>
      </c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2.75">
      <c r="A37" s="3" t="s">
        <v>78</v>
      </c>
      <c r="B37" s="34">
        <v>49703.99</v>
      </c>
      <c r="C37" s="33">
        <v>67711.49</v>
      </c>
      <c r="D37" s="34">
        <v>172779</v>
      </c>
      <c r="E37" s="34">
        <v>307594</v>
      </c>
      <c r="F37" s="34">
        <v>307594</v>
      </c>
      <c r="G37" s="34">
        <v>307594</v>
      </c>
      <c r="H37" s="2" t="s">
        <v>77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40" spans="2:5" ht="12.75">
      <c r="B40" s="16"/>
      <c r="C40" s="16"/>
      <c r="D40" s="16"/>
      <c r="E40" s="16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27"/>
      <c r="B46" s="18"/>
      <c r="C46" s="18"/>
      <c r="D46" s="18"/>
      <c r="E46" s="18"/>
    </row>
    <row r="47" spans="1:5" ht="15">
      <c r="A47" s="18"/>
      <c r="B47" s="25"/>
      <c r="C47" s="25"/>
      <c r="D47" s="20"/>
      <c r="E47" s="20"/>
    </row>
    <row r="48" spans="1:5" ht="12.75">
      <c r="A48" s="21"/>
      <c r="B48" s="21"/>
      <c r="C48" s="24"/>
      <c r="D48" s="24"/>
      <c r="E48" s="24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26.140625" style="0" customWidth="1"/>
    <col min="2" max="2" width="11.28125" style="0" hidden="1" customWidth="1"/>
    <col min="3" max="3" width="12.140625" style="0" customWidth="1"/>
    <col min="4" max="5" width="11.7109375" style="0" customWidth="1"/>
    <col min="6" max="6" width="12.140625" style="0" customWidth="1"/>
    <col min="7" max="7" width="14.57421875" style="0" customWidth="1"/>
    <col min="8" max="8" width="13.57421875" style="0" customWidth="1"/>
    <col min="9" max="9" width="13.00390625" style="0" customWidth="1"/>
  </cols>
  <sheetData>
    <row r="1" spans="2:11" ht="12.75">
      <c r="B1" s="1">
        <v>2001</v>
      </c>
      <c r="C1" s="1">
        <v>2015</v>
      </c>
      <c r="D1" s="1">
        <v>2016</v>
      </c>
      <c r="E1" s="1">
        <v>2017</v>
      </c>
      <c r="F1" s="1">
        <v>2018</v>
      </c>
      <c r="G1" s="1">
        <v>2018</v>
      </c>
      <c r="H1" s="1">
        <v>2018</v>
      </c>
      <c r="I1" s="1">
        <v>2019</v>
      </c>
      <c r="K1" s="2"/>
    </row>
    <row r="2" spans="1:9" ht="12.75">
      <c r="A2" s="2" t="s">
        <v>14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82</v>
      </c>
      <c r="G2" s="1" t="s">
        <v>42</v>
      </c>
      <c r="H2" s="1" t="s">
        <v>43</v>
      </c>
      <c r="I2" s="1" t="s">
        <v>82</v>
      </c>
    </row>
    <row r="3" spans="1:9" ht="12.75">
      <c r="A3" s="2" t="s">
        <v>15</v>
      </c>
      <c r="B3" s="4"/>
      <c r="G3" s="4"/>
      <c r="H3" s="4"/>
      <c r="I3" s="4"/>
    </row>
    <row r="4" spans="1:9" ht="12.75">
      <c r="A4" s="3" t="s">
        <v>69</v>
      </c>
      <c r="B4" s="4">
        <v>5975</v>
      </c>
      <c r="C4" s="4">
        <v>4000</v>
      </c>
      <c r="D4" s="4">
        <v>4000</v>
      </c>
      <c r="E4" s="4">
        <v>4000</v>
      </c>
      <c r="F4" s="4">
        <v>4000</v>
      </c>
      <c r="G4" s="4">
        <v>7350</v>
      </c>
      <c r="H4" s="4">
        <v>9800</v>
      </c>
      <c r="I4" s="30">
        <v>6000</v>
      </c>
    </row>
    <row r="5" spans="1:9" ht="12.75">
      <c r="A5" s="3" t="s">
        <v>72</v>
      </c>
      <c r="C5" s="4">
        <v>4000</v>
      </c>
      <c r="D5" s="4">
        <v>4000</v>
      </c>
      <c r="E5" s="29">
        <v>4000</v>
      </c>
      <c r="F5" s="29">
        <v>4000</v>
      </c>
      <c r="G5" s="29">
        <v>3000</v>
      </c>
      <c r="H5" s="29">
        <v>4000</v>
      </c>
      <c r="I5" s="29">
        <v>6000</v>
      </c>
    </row>
    <row r="6" spans="1:9" ht="12.75">
      <c r="A6" s="3" t="s">
        <v>48</v>
      </c>
      <c r="B6" s="4">
        <v>668.33</v>
      </c>
      <c r="C6" s="30">
        <v>1800</v>
      </c>
      <c r="D6" s="30">
        <v>1800</v>
      </c>
      <c r="E6" s="30">
        <v>1800</v>
      </c>
      <c r="F6" s="4">
        <v>1800</v>
      </c>
      <c r="G6" s="29">
        <v>1350</v>
      </c>
      <c r="H6" s="30">
        <v>1800</v>
      </c>
      <c r="I6" s="30">
        <v>1800</v>
      </c>
    </row>
    <row r="7" spans="1:9" ht="12.75">
      <c r="A7" s="3" t="s">
        <v>71</v>
      </c>
      <c r="B7" s="4"/>
      <c r="C7" s="30"/>
      <c r="D7" s="30"/>
      <c r="E7" s="30"/>
      <c r="F7" s="4"/>
      <c r="G7" s="29"/>
      <c r="H7" s="30"/>
      <c r="I7" s="4">
        <v>350</v>
      </c>
    </row>
    <row r="8" spans="1:9" ht="12.75">
      <c r="A8" s="3" t="s">
        <v>50</v>
      </c>
      <c r="B8" s="4">
        <v>583.94</v>
      </c>
      <c r="C8" s="4">
        <v>305.92</v>
      </c>
      <c r="D8" s="4">
        <v>99.77</v>
      </c>
      <c r="E8" s="4">
        <v>628.53</v>
      </c>
      <c r="F8" s="4">
        <v>0</v>
      </c>
      <c r="G8" s="4">
        <v>646.53</v>
      </c>
      <c r="H8" s="4">
        <v>725</v>
      </c>
      <c r="I8" s="4">
        <v>350</v>
      </c>
    </row>
    <row r="9" spans="1:9" ht="12.75">
      <c r="A9" s="3" t="s">
        <v>49</v>
      </c>
      <c r="B9" s="4">
        <v>792.4</v>
      </c>
      <c r="C9" s="4">
        <v>486</v>
      </c>
      <c r="D9" s="4">
        <v>630.83</v>
      </c>
      <c r="E9" s="4">
        <v>773.63</v>
      </c>
      <c r="F9" s="4">
        <v>0</v>
      </c>
      <c r="G9" s="4">
        <v>720.08</v>
      </c>
      <c r="H9" s="4">
        <v>720.08</v>
      </c>
      <c r="I9" s="4">
        <v>750</v>
      </c>
    </row>
    <row r="10" spans="1:9" ht="15">
      <c r="A10" s="3" t="s">
        <v>70</v>
      </c>
      <c r="B10" s="4">
        <v>0</v>
      </c>
      <c r="C10" s="12">
        <v>0</v>
      </c>
      <c r="D10" s="12">
        <v>0</v>
      </c>
      <c r="E10" s="11">
        <v>0</v>
      </c>
      <c r="F10" s="12">
        <v>0</v>
      </c>
      <c r="G10" s="8">
        <v>0</v>
      </c>
      <c r="H10" s="8">
        <v>3000</v>
      </c>
      <c r="I10" s="8">
        <v>0</v>
      </c>
    </row>
    <row r="11" spans="1:10" ht="12.75">
      <c r="A11" s="2" t="s">
        <v>2</v>
      </c>
      <c r="B11" s="5">
        <f aca="true" t="shared" si="0" ref="B11:I11">SUM(B4:B10)</f>
        <v>8019.67</v>
      </c>
      <c r="C11" s="5">
        <f t="shared" si="0"/>
        <v>10591.92</v>
      </c>
      <c r="D11" s="6">
        <f t="shared" si="0"/>
        <v>10530.6</v>
      </c>
      <c r="E11" s="6">
        <f t="shared" si="0"/>
        <v>11202.16</v>
      </c>
      <c r="F11" s="6">
        <f t="shared" si="0"/>
        <v>9800</v>
      </c>
      <c r="G11" s="5">
        <f t="shared" si="0"/>
        <v>13066.61</v>
      </c>
      <c r="H11" s="5">
        <f t="shared" si="0"/>
        <v>20045.08</v>
      </c>
      <c r="I11" s="5">
        <f t="shared" si="0"/>
        <v>15250</v>
      </c>
      <c r="J11" s="36"/>
    </row>
    <row r="12" spans="1:9" ht="12.75">
      <c r="A12" s="2" t="s">
        <v>9</v>
      </c>
      <c r="B12" s="5"/>
      <c r="C12" s="5"/>
      <c r="G12" s="5"/>
      <c r="H12" s="6"/>
      <c r="I12" s="5"/>
    </row>
    <row r="13" spans="1:9" ht="12.75">
      <c r="A13" s="2" t="s">
        <v>16</v>
      </c>
      <c r="B13" s="4"/>
      <c r="C13" s="4"/>
      <c r="G13" s="4"/>
      <c r="H13" s="4"/>
      <c r="I13" s="4"/>
    </row>
    <row r="14" spans="1:9" ht="12.75">
      <c r="A14" s="3" t="s">
        <v>68</v>
      </c>
      <c r="B14" s="4">
        <v>6431</v>
      </c>
      <c r="C14" s="4">
        <v>9400</v>
      </c>
      <c r="D14" s="4">
        <v>9400</v>
      </c>
      <c r="E14" s="4">
        <v>9400</v>
      </c>
      <c r="F14" s="4">
        <v>9400</v>
      </c>
      <c r="G14" s="4">
        <v>7050</v>
      </c>
      <c r="H14" s="4">
        <v>9400</v>
      </c>
      <c r="I14" s="4">
        <v>13000</v>
      </c>
    </row>
    <row r="15" spans="1:9" ht="12.75">
      <c r="A15" s="3" t="s">
        <v>51</v>
      </c>
      <c r="B15" s="4"/>
      <c r="C15" s="4">
        <v>678.51</v>
      </c>
      <c r="D15" s="4">
        <v>629.83</v>
      </c>
      <c r="E15" s="4">
        <v>0</v>
      </c>
      <c r="F15" s="4">
        <v>0</v>
      </c>
      <c r="G15" s="4">
        <v>0</v>
      </c>
      <c r="H15" s="4">
        <v>300</v>
      </c>
      <c r="I15" s="4">
        <v>800</v>
      </c>
    </row>
    <row r="16" spans="1:9" ht="12.75">
      <c r="A16" t="s">
        <v>17</v>
      </c>
      <c r="B16" s="4">
        <v>456.93</v>
      </c>
      <c r="C16" s="4">
        <v>335.97</v>
      </c>
      <c r="D16" s="4">
        <v>307.05</v>
      </c>
      <c r="E16" s="4">
        <v>477.16</v>
      </c>
      <c r="F16" s="4">
        <v>1500</v>
      </c>
      <c r="G16" s="4">
        <v>438</v>
      </c>
      <c r="H16" s="4">
        <v>538.81</v>
      </c>
      <c r="I16" s="4">
        <v>600</v>
      </c>
    </row>
    <row r="17" spans="1:9" ht="12.75">
      <c r="A17" s="3" t="s">
        <v>53</v>
      </c>
      <c r="B17" s="4">
        <v>376.86</v>
      </c>
      <c r="C17" s="4">
        <v>270.52</v>
      </c>
      <c r="D17" s="4">
        <v>0</v>
      </c>
      <c r="E17" s="4">
        <v>311.6</v>
      </c>
      <c r="F17" s="4">
        <v>100</v>
      </c>
      <c r="G17" s="4">
        <v>100</v>
      </c>
      <c r="H17" s="4">
        <v>100</v>
      </c>
      <c r="I17" s="4">
        <v>200</v>
      </c>
    </row>
    <row r="18" spans="1:9" ht="12.75">
      <c r="A18" t="s">
        <v>18</v>
      </c>
      <c r="B18" s="4">
        <v>1039.89</v>
      </c>
      <c r="C18" s="4">
        <v>1930.78</v>
      </c>
      <c r="D18" s="4">
        <v>4363.34</v>
      </c>
      <c r="E18" s="4">
        <v>2828.36</v>
      </c>
      <c r="F18" s="4">
        <v>3700</v>
      </c>
      <c r="G18" s="4">
        <v>1526.53</v>
      </c>
      <c r="H18" s="4">
        <v>3000</v>
      </c>
      <c r="I18" s="9">
        <v>3000</v>
      </c>
    </row>
    <row r="19" spans="1:9" ht="15">
      <c r="A19" s="3" t="s">
        <v>38</v>
      </c>
      <c r="B19" s="4"/>
      <c r="C19" s="11">
        <v>500</v>
      </c>
      <c r="D19" s="11">
        <v>500</v>
      </c>
      <c r="E19" s="11">
        <v>0</v>
      </c>
      <c r="F19" s="11">
        <v>700</v>
      </c>
      <c r="G19" s="8">
        <v>700</v>
      </c>
      <c r="H19" s="8">
        <v>700</v>
      </c>
      <c r="I19" s="8">
        <v>700</v>
      </c>
    </row>
    <row r="20" spans="1:9" ht="12.75">
      <c r="A20" s="2" t="s">
        <v>2</v>
      </c>
      <c r="B20" s="5">
        <f>SUM(B14:B18)</f>
        <v>8304.68</v>
      </c>
      <c r="C20" s="5">
        <f aca="true" t="shared" si="1" ref="C20:I20">SUM(C14:C19)</f>
        <v>13115.78</v>
      </c>
      <c r="D20" s="6">
        <f t="shared" si="1"/>
        <v>15200.22</v>
      </c>
      <c r="E20" s="6">
        <f t="shared" si="1"/>
        <v>13017.12</v>
      </c>
      <c r="F20" s="6">
        <f t="shared" si="1"/>
        <v>15400</v>
      </c>
      <c r="G20" s="5">
        <f t="shared" si="1"/>
        <v>9814.53</v>
      </c>
      <c r="H20" s="5">
        <f t="shared" si="1"/>
        <v>14038.81</v>
      </c>
      <c r="I20" s="5">
        <f t="shared" si="1"/>
        <v>18300</v>
      </c>
    </row>
    <row r="21" spans="1:9" ht="12.75">
      <c r="A21" s="2" t="s">
        <v>9</v>
      </c>
      <c r="B21" s="5"/>
      <c r="C21" s="5"/>
      <c r="G21" s="5"/>
      <c r="H21" s="5"/>
      <c r="I21" s="5"/>
    </row>
    <row r="22" spans="1:9" ht="12.75">
      <c r="A22" s="2" t="s">
        <v>19</v>
      </c>
      <c r="B22" s="4"/>
      <c r="C22" s="4"/>
      <c r="G22" s="4"/>
      <c r="H22" s="4"/>
      <c r="I22" s="4"/>
    </row>
    <row r="23" spans="1:9" ht="12.75">
      <c r="A23" s="3" t="s">
        <v>67</v>
      </c>
      <c r="B23" s="4">
        <v>3328</v>
      </c>
      <c r="C23" s="4">
        <v>4000</v>
      </c>
      <c r="D23" s="4">
        <v>4000</v>
      </c>
      <c r="E23" s="4">
        <v>4000</v>
      </c>
      <c r="F23" s="4">
        <v>4000</v>
      </c>
      <c r="G23" s="4">
        <v>3000</v>
      </c>
      <c r="H23" s="4">
        <v>4000</v>
      </c>
      <c r="I23" s="4">
        <v>6500</v>
      </c>
    </row>
    <row r="24" spans="1:9" ht="12.75">
      <c r="A24" s="3" t="s">
        <v>17</v>
      </c>
      <c r="B24" s="4">
        <v>643.88</v>
      </c>
      <c r="C24" s="4">
        <v>461.63</v>
      </c>
      <c r="D24" s="4">
        <v>339.04</v>
      </c>
      <c r="E24" s="4">
        <v>578.5</v>
      </c>
      <c r="F24" s="4">
        <v>0</v>
      </c>
      <c r="G24" s="4">
        <v>33.67</v>
      </c>
      <c r="H24" s="4">
        <v>500</v>
      </c>
      <c r="I24" s="4">
        <v>500</v>
      </c>
    </row>
    <row r="25" spans="1:9" ht="12.75">
      <c r="A25" s="3" t="s">
        <v>52</v>
      </c>
      <c r="B25" s="4">
        <v>281.12</v>
      </c>
      <c r="C25" s="4">
        <v>50</v>
      </c>
      <c r="D25" s="4">
        <v>0</v>
      </c>
      <c r="E25" s="4">
        <v>0</v>
      </c>
      <c r="F25" s="4">
        <v>0</v>
      </c>
      <c r="G25" s="4">
        <v>55</v>
      </c>
      <c r="H25" s="4">
        <v>55</v>
      </c>
      <c r="I25" s="4">
        <v>50</v>
      </c>
    </row>
    <row r="26" spans="1:9" ht="12.75">
      <c r="A26" s="3" t="s">
        <v>20</v>
      </c>
      <c r="B26" s="4">
        <v>0</v>
      </c>
      <c r="C26" s="4">
        <v>330</v>
      </c>
      <c r="D26" s="4">
        <v>330</v>
      </c>
      <c r="E26" s="4">
        <v>660</v>
      </c>
      <c r="F26" s="4">
        <v>330</v>
      </c>
      <c r="G26" s="4">
        <v>330</v>
      </c>
      <c r="H26" s="4">
        <v>330</v>
      </c>
      <c r="I26" s="4">
        <v>330</v>
      </c>
    </row>
    <row r="27" spans="1:9" ht="12.75">
      <c r="A27" s="2" t="s">
        <v>2</v>
      </c>
      <c r="B27" s="5">
        <f aca="true" t="shared" si="2" ref="B27:I27">SUM(B23:B26)</f>
        <v>4253</v>
      </c>
      <c r="C27" s="5">
        <f t="shared" si="2"/>
        <v>4841.63</v>
      </c>
      <c r="D27" s="6">
        <f t="shared" si="2"/>
        <v>4669.04</v>
      </c>
      <c r="E27" s="6">
        <f t="shared" si="2"/>
        <v>5238.5</v>
      </c>
      <c r="F27" s="6">
        <f t="shared" si="2"/>
        <v>4330</v>
      </c>
      <c r="G27" s="5">
        <f t="shared" si="2"/>
        <v>3418.67</v>
      </c>
      <c r="H27" s="5">
        <f t="shared" si="2"/>
        <v>4885</v>
      </c>
      <c r="I27" s="5">
        <f t="shared" si="2"/>
        <v>7380</v>
      </c>
    </row>
    <row r="28" spans="1:9" ht="12.75">
      <c r="A28" s="2" t="s">
        <v>9</v>
      </c>
      <c r="B28" s="5"/>
      <c r="C28" s="5"/>
      <c r="G28" s="5"/>
      <c r="H28" s="5"/>
      <c r="I28" s="5"/>
    </row>
    <row r="29" spans="1:9" ht="12.75">
      <c r="A29" s="2" t="s">
        <v>73</v>
      </c>
      <c r="B29" s="5" t="e">
        <f>SUM(#REF!)</f>
        <v>#REF!</v>
      </c>
      <c r="C29" s="6">
        <v>6400</v>
      </c>
      <c r="D29" s="6">
        <v>6400</v>
      </c>
      <c r="E29" s="6">
        <v>6600</v>
      </c>
      <c r="F29" s="6">
        <v>6850</v>
      </c>
      <c r="G29" s="5">
        <v>6850</v>
      </c>
      <c r="H29" s="5">
        <v>6850</v>
      </c>
      <c r="I29" s="5">
        <v>7100</v>
      </c>
    </row>
    <row r="30" spans="1:9" ht="12.75">
      <c r="A30" s="2"/>
      <c r="B30" s="5"/>
      <c r="C30" s="5"/>
      <c r="D30" s="5"/>
      <c r="G30" s="5"/>
      <c r="H30" s="6"/>
      <c r="I30" s="5"/>
    </row>
    <row r="31" spans="1:9" ht="12.75">
      <c r="A31" s="2" t="s">
        <v>62</v>
      </c>
      <c r="B31" s="4"/>
      <c r="C31" s="4"/>
      <c r="D31" s="4"/>
      <c r="G31" s="4"/>
      <c r="H31" s="4"/>
      <c r="I31" s="4"/>
    </row>
    <row r="32" spans="1:9" ht="12.75">
      <c r="A32" s="3" t="s">
        <v>58</v>
      </c>
      <c r="B32" s="4">
        <v>1107.48</v>
      </c>
      <c r="C32" s="4">
        <v>7755.44</v>
      </c>
      <c r="D32" s="4">
        <v>5037.67</v>
      </c>
      <c r="E32" s="4">
        <v>7027.14</v>
      </c>
      <c r="F32" s="4">
        <v>8000</v>
      </c>
      <c r="G32" s="4">
        <v>7938.39</v>
      </c>
      <c r="H32" s="4">
        <v>8388.39</v>
      </c>
      <c r="I32" s="4">
        <v>8000</v>
      </c>
    </row>
    <row r="33" spans="1:9" ht="15">
      <c r="A33" s="3" t="s">
        <v>57</v>
      </c>
      <c r="B33" s="4">
        <v>2659.98</v>
      </c>
      <c r="C33" s="8">
        <v>432.79</v>
      </c>
      <c r="D33" s="10">
        <v>628</v>
      </c>
      <c r="E33" s="12">
        <v>1293.02</v>
      </c>
      <c r="F33" s="8">
        <v>0</v>
      </c>
      <c r="G33" s="8">
        <v>8571.92</v>
      </c>
      <c r="H33" s="8">
        <v>9171.92</v>
      </c>
      <c r="I33" s="8">
        <v>12000</v>
      </c>
    </row>
    <row r="34" spans="1:9" ht="12.75">
      <c r="A34" s="2" t="s">
        <v>2</v>
      </c>
      <c r="B34" s="5">
        <f>SUM(B32:B33)</f>
        <v>3767.46</v>
      </c>
      <c r="C34" s="5">
        <f>SUM(C32:C33)</f>
        <v>8188.23</v>
      </c>
      <c r="D34" s="6">
        <v>5665.67</v>
      </c>
      <c r="E34" s="5">
        <f>SUM(E32:E33)</f>
        <v>8320.16</v>
      </c>
      <c r="F34" s="5">
        <f>SUM(F32:F33)</f>
        <v>8000</v>
      </c>
      <c r="G34" s="5">
        <f>SUM(G32:G33)</f>
        <v>16510.31</v>
      </c>
      <c r="H34" s="5">
        <f>SUM(H32:H33)</f>
        <v>17560.309999999998</v>
      </c>
      <c r="I34" s="5">
        <f>SUM(I32:I33)</f>
        <v>20000</v>
      </c>
    </row>
    <row r="35" spans="1:9" ht="12.75">
      <c r="A35" s="2" t="s">
        <v>9</v>
      </c>
      <c r="B35" s="5"/>
      <c r="C35" s="5"/>
      <c r="G35" s="5"/>
      <c r="H35" s="5"/>
      <c r="I35" s="5"/>
    </row>
    <row r="36" spans="1:9" ht="12.75">
      <c r="A36" s="2" t="s">
        <v>21</v>
      </c>
      <c r="B36" s="7">
        <v>6327</v>
      </c>
      <c r="G36" s="7"/>
      <c r="H36" s="7"/>
      <c r="I36" s="7"/>
    </row>
    <row r="37" spans="1:9" ht="12.75">
      <c r="A37" s="3" t="s">
        <v>22</v>
      </c>
      <c r="B37" s="4"/>
      <c r="C37" s="7">
        <v>3625</v>
      </c>
      <c r="D37" s="7">
        <v>3158</v>
      </c>
      <c r="E37" s="7">
        <v>3552</v>
      </c>
      <c r="F37" s="7">
        <v>3552</v>
      </c>
      <c r="G37" s="4">
        <v>3500</v>
      </c>
      <c r="H37" s="4">
        <v>3500</v>
      </c>
      <c r="I37" s="7">
        <v>3500</v>
      </c>
    </row>
    <row r="38" spans="1:12" ht="12.75">
      <c r="A38" s="3" t="s">
        <v>54</v>
      </c>
      <c r="B38" s="4"/>
      <c r="C38" s="7">
        <v>0</v>
      </c>
      <c r="D38" s="7">
        <v>6355</v>
      </c>
      <c r="E38" s="7">
        <v>4599</v>
      </c>
      <c r="F38" s="7">
        <v>4600</v>
      </c>
      <c r="G38" s="4">
        <v>5204</v>
      </c>
      <c r="H38" s="4">
        <v>5204</v>
      </c>
      <c r="I38" s="7">
        <v>5000</v>
      </c>
      <c r="L38" s="3" t="s">
        <v>9</v>
      </c>
    </row>
    <row r="39" spans="1:9" ht="12.75">
      <c r="A39" s="3" t="s">
        <v>56</v>
      </c>
      <c r="B39" s="4"/>
      <c r="C39" s="7">
        <v>9127.02</v>
      </c>
      <c r="D39" s="7">
        <v>12244.32</v>
      </c>
      <c r="E39" s="7">
        <v>6388.46</v>
      </c>
      <c r="F39" s="7">
        <v>0</v>
      </c>
      <c r="G39" s="4">
        <v>0</v>
      </c>
      <c r="H39" s="4">
        <v>0</v>
      </c>
      <c r="I39" s="7">
        <v>0</v>
      </c>
    </row>
    <row r="40" spans="1:9" ht="12.75">
      <c r="A40" s="3" t="s">
        <v>55</v>
      </c>
      <c r="B40" s="4"/>
      <c r="C40" s="7">
        <v>3606</v>
      </c>
      <c r="D40" s="7">
        <v>550</v>
      </c>
      <c r="E40" s="7">
        <v>590</v>
      </c>
      <c r="F40" s="7">
        <v>590</v>
      </c>
      <c r="G40" s="4">
        <v>550</v>
      </c>
      <c r="H40" s="4">
        <v>550</v>
      </c>
      <c r="I40" s="7">
        <v>550</v>
      </c>
    </row>
    <row r="41" spans="1:9" ht="15">
      <c r="A41" s="3" t="s">
        <v>23</v>
      </c>
      <c r="B41" s="4"/>
      <c r="C41" s="11">
        <v>470</v>
      </c>
      <c r="D41" s="11">
        <v>470</v>
      </c>
      <c r="E41" s="12">
        <v>470</v>
      </c>
      <c r="F41" s="11">
        <v>470</v>
      </c>
      <c r="G41" s="8">
        <v>470</v>
      </c>
      <c r="H41" s="8">
        <v>470</v>
      </c>
      <c r="I41" s="8">
        <v>470</v>
      </c>
    </row>
    <row r="42" spans="1:9" ht="12.75">
      <c r="A42" s="2" t="s">
        <v>2</v>
      </c>
      <c r="B42" s="5">
        <f>SUM(B36:B41)</f>
        <v>6327</v>
      </c>
      <c r="C42" s="5">
        <f>SUM(C37:C41)</f>
        <v>16828.02</v>
      </c>
      <c r="D42" s="6">
        <f>SUM(D37:D41)</f>
        <v>22777.32</v>
      </c>
      <c r="E42" s="6">
        <f>SUM(E37:E41)</f>
        <v>15599.46</v>
      </c>
      <c r="F42" s="6">
        <f>SUM(F37:F41)</f>
        <v>9212</v>
      </c>
      <c r="G42" s="5">
        <f>SUM(G36:G41)</f>
        <v>9724</v>
      </c>
      <c r="H42" s="5">
        <f>SUM(H37:H41)</f>
        <v>9724</v>
      </c>
      <c r="I42" s="5">
        <f>SUM(I36:I41)</f>
        <v>9520</v>
      </c>
    </row>
    <row r="43" spans="2:9" ht="12.75">
      <c r="B43" s="5"/>
      <c r="C43" s="5"/>
      <c r="G43" s="5"/>
      <c r="H43" s="5"/>
      <c r="I43" s="5"/>
    </row>
  </sheetData>
  <sheetProtection/>
  <printOptions/>
  <pageMargins left="0.25" right="0.25" top="0.25" bottom="0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26.00390625" style="0" customWidth="1"/>
    <col min="2" max="2" width="14.57421875" style="0" hidden="1" customWidth="1"/>
    <col min="3" max="4" width="13.7109375" style="0" customWidth="1"/>
    <col min="5" max="5" width="12.8515625" style="0" customWidth="1"/>
    <col min="6" max="6" width="14.00390625" style="0" customWidth="1"/>
    <col min="7" max="7" width="14.421875" style="0" customWidth="1"/>
    <col min="8" max="8" width="13.28125" style="0" customWidth="1"/>
    <col min="9" max="9" width="12.8515625" style="0" customWidth="1"/>
  </cols>
  <sheetData>
    <row r="2" spans="2:10" ht="12.75">
      <c r="B2" s="1">
        <v>2001</v>
      </c>
      <c r="C2" s="1">
        <v>2015</v>
      </c>
      <c r="D2" s="1">
        <v>2016</v>
      </c>
      <c r="E2" s="1">
        <v>2017</v>
      </c>
      <c r="F2" s="1">
        <v>2018</v>
      </c>
      <c r="G2" s="1">
        <v>2018</v>
      </c>
      <c r="H2" s="1">
        <v>2018</v>
      </c>
      <c r="I2" s="1">
        <v>2019</v>
      </c>
      <c r="J2" s="1" t="s">
        <v>80</v>
      </c>
    </row>
    <row r="3" spans="2:10" ht="12.75">
      <c r="B3" s="1" t="s">
        <v>0</v>
      </c>
      <c r="C3" s="1" t="s">
        <v>0</v>
      </c>
      <c r="D3" s="1" t="s">
        <v>0</v>
      </c>
      <c r="E3" s="1" t="s">
        <v>0</v>
      </c>
      <c r="F3" s="1" t="s">
        <v>82</v>
      </c>
      <c r="G3" s="1" t="s">
        <v>42</v>
      </c>
      <c r="H3" s="1" t="s">
        <v>43</v>
      </c>
      <c r="I3" s="1" t="s">
        <v>82</v>
      </c>
      <c r="J3" s="1" t="s">
        <v>81</v>
      </c>
    </row>
    <row r="4" spans="1:9" ht="12.75">
      <c r="A4" s="2" t="s">
        <v>24</v>
      </c>
      <c r="B4" s="4"/>
      <c r="C4" s="4"/>
      <c r="G4" s="4"/>
      <c r="H4" s="4"/>
      <c r="I4" s="4"/>
    </row>
    <row r="5" spans="1:9" ht="12.75">
      <c r="A5" s="3" t="s">
        <v>61</v>
      </c>
      <c r="B5" s="4">
        <v>24364.75</v>
      </c>
      <c r="C5" s="4">
        <v>15260.03</v>
      </c>
      <c r="D5" s="4">
        <v>12760.4</v>
      </c>
      <c r="E5" s="4">
        <v>25207.04</v>
      </c>
      <c r="F5" s="4">
        <v>16230</v>
      </c>
      <c r="G5" s="4">
        <v>16460</v>
      </c>
      <c r="H5" s="4">
        <v>18000</v>
      </c>
      <c r="I5" s="4">
        <v>26000</v>
      </c>
    </row>
    <row r="6" spans="1:9" ht="12.75">
      <c r="A6" s="3" t="s">
        <v>59</v>
      </c>
      <c r="B6" s="4">
        <v>3664</v>
      </c>
      <c r="C6" s="4">
        <v>3500</v>
      </c>
      <c r="D6" s="4">
        <v>3500</v>
      </c>
      <c r="E6" s="4">
        <v>3500</v>
      </c>
      <c r="F6" s="4">
        <v>3500</v>
      </c>
      <c r="G6" s="4">
        <v>3500</v>
      </c>
      <c r="H6" s="4">
        <v>3500</v>
      </c>
      <c r="I6" s="9">
        <v>3500</v>
      </c>
    </row>
    <row r="7" spans="1:9" ht="15">
      <c r="A7" s="3" t="s">
        <v>60</v>
      </c>
      <c r="B7" s="4"/>
      <c r="C7" s="8">
        <v>1987</v>
      </c>
      <c r="D7" s="8">
        <v>2297</v>
      </c>
      <c r="E7" s="8">
        <v>1992</v>
      </c>
      <c r="F7" s="11">
        <v>1992</v>
      </c>
      <c r="G7" s="8">
        <v>2330.22</v>
      </c>
      <c r="H7" s="8">
        <v>2300</v>
      </c>
      <c r="I7" s="8">
        <v>2330</v>
      </c>
    </row>
    <row r="8" spans="1:10" ht="12.75">
      <c r="A8" s="2" t="s">
        <v>2</v>
      </c>
      <c r="B8" s="5">
        <f>SUM(B5:B6)</f>
        <v>28028.75</v>
      </c>
      <c r="C8" s="5">
        <f aca="true" t="shared" si="0" ref="C8:I8">SUM(C5:C7)</f>
        <v>20747.03</v>
      </c>
      <c r="D8" s="6">
        <f t="shared" si="0"/>
        <v>18557.4</v>
      </c>
      <c r="E8" s="6">
        <f t="shared" si="0"/>
        <v>30699.04</v>
      </c>
      <c r="F8" s="6">
        <f t="shared" si="0"/>
        <v>21722</v>
      </c>
      <c r="G8" s="5">
        <f t="shared" si="0"/>
        <v>22290.22</v>
      </c>
      <c r="H8" s="5">
        <f t="shared" si="0"/>
        <v>23800</v>
      </c>
      <c r="I8" s="5">
        <f t="shared" si="0"/>
        <v>31830</v>
      </c>
      <c r="J8" s="35"/>
    </row>
    <row r="9" spans="1:9" ht="12.75">
      <c r="A9" s="2"/>
      <c r="B9" s="4"/>
      <c r="C9" s="4"/>
      <c r="G9" s="4"/>
      <c r="H9" s="5"/>
      <c r="I9" s="4"/>
    </row>
    <row r="10" spans="1:9" ht="12.75">
      <c r="A10" s="2" t="s">
        <v>25</v>
      </c>
      <c r="B10" s="4"/>
      <c r="C10" s="4"/>
      <c r="G10" s="4"/>
      <c r="H10" s="4"/>
      <c r="I10" s="4"/>
    </row>
    <row r="11" spans="1:9" ht="12.75">
      <c r="A11" t="s">
        <v>26</v>
      </c>
      <c r="B11" s="4">
        <v>57742.64</v>
      </c>
      <c r="C11" s="4">
        <v>41942.38</v>
      </c>
      <c r="D11" s="4">
        <v>41342.69</v>
      </c>
      <c r="E11" s="4">
        <v>40551.53</v>
      </c>
      <c r="F11" s="4">
        <v>43060</v>
      </c>
      <c r="G11" s="4">
        <v>44196.06</v>
      </c>
      <c r="H11" s="4">
        <v>58196.06</v>
      </c>
      <c r="I11" s="4">
        <v>75000</v>
      </c>
    </row>
    <row r="12" spans="1:9" ht="12.75">
      <c r="A12" s="3" t="s">
        <v>39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2058.88</v>
      </c>
      <c r="H12" s="4">
        <v>3462.88</v>
      </c>
      <c r="I12" s="4">
        <v>18252</v>
      </c>
    </row>
    <row r="13" spans="1:9" ht="12.75">
      <c r="A13" s="3" t="s">
        <v>37</v>
      </c>
      <c r="B13" s="4">
        <v>47.5</v>
      </c>
      <c r="C13" s="4">
        <v>0</v>
      </c>
      <c r="D13" s="4">
        <v>0</v>
      </c>
      <c r="E13" s="4">
        <v>119.7</v>
      </c>
      <c r="F13" s="4">
        <v>200</v>
      </c>
      <c r="G13" s="4">
        <v>132</v>
      </c>
      <c r="H13" s="4">
        <v>132</v>
      </c>
      <c r="I13" s="4">
        <v>200</v>
      </c>
    </row>
    <row r="14" spans="1:9" ht="12.75">
      <c r="A14" s="3" t="s">
        <v>27</v>
      </c>
      <c r="B14" s="4">
        <v>10587.92</v>
      </c>
      <c r="C14" s="4">
        <v>1787.75</v>
      </c>
      <c r="D14" s="4">
        <v>17890.67</v>
      </c>
      <c r="E14" s="4">
        <v>6661.09</v>
      </c>
      <c r="F14" s="4">
        <v>14000</v>
      </c>
      <c r="G14" s="4">
        <v>16692.68</v>
      </c>
      <c r="H14" s="4">
        <v>18000</v>
      </c>
      <c r="I14" s="4">
        <v>20000</v>
      </c>
    </row>
    <row r="15" spans="1:9" ht="12.75">
      <c r="A15" s="3" t="s">
        <v>28</v>
      </c>
      <c r="B15" s="4">
        <v>12165.65</v>
      </c>
      <c r="C15" s="4">
        <v>13023.28</v>
      </c>
      <c r="D15" s="4">
        <v>10582.74</v>
      </c>
      <c r="E15" s="4">
        <v>11548.93</v>
      </c>
      <c r="F15" s="4">
        <v>11000</v>
      </c>
      <c r="G15" s="4">
        <v>9997.48</v>
      </c>
      <c r="H15" s="4">
        <v>11000</v>
      </c>
      <c r="I15" s="4">
        <v>15000</v>
      </c>
    </row>
    <row r="16" spans="1:9" ht="12.75">
      <c r="A16" s="3" t="s">
        <v>29</v>
      </c>
      <c r="B16" s="4">
        <v>175200.14</v>
      </c>
      <c r="C16" s="4">
        <v>147337.09</v>
      </c>
      <c r="D16" s="4">
        <v>49015.77</v>
      </c>
      <c r="E16" s="4">
        <v>26238.62</v>
      </c>
      <c r="F16" s="4">
        <v>0</v>
      </c>
      <c r="G16" s="4">
        <v>60588.62</v>
      </c>
      <c r="H16" s="4">
        <v>70000</v>
      </c>
      <c r="I16" s="4">
        <v>220000</v>
      </c>
    </row>
    <row r="17" spans="1:10" ht="15">
      <c r="A17" s="3" t="s">
        <v>1</v>
      </c>
      <c r="B17" s="4">
        <v>0</v>
      </c>
      <c r="C17" s="11"/>
      <c r="D17" s="11">
        <v>0</v>
      </c>
      <c r="E17" s="11">
        <v>3983.56</v>
      </c>
      <c r="F17" s="11">
        <v>100</v>
      </c>
      <c r="G17" s="11">
        <v>0</v>
      </c>
      <c r="H17" s="11">
        <v>0</v>
      </c>
      <c r="I17" s="11">
        <v>15000</v>
      </c>
      <c r="J17" s="3"/>
    </row>
    <row r="18" spans="1:10" ht="12.75">
      <c r="A18" s="2" t="s">
        <v>2</v>
      </c>
      <c r="B18" s="6">
        <f aca="true" t="shared" si="1" ref="B18:I18">SUM(B11:B17)</f>
        <v>255743.85</v>
      </c>
      <c r="C18" s="6">
        <f t="shared" si="1"/>
        <v>204090.5</v>
      </c>
      <c r="D18" s="6">
        <f t="shared" si="1"/>
        <v>118831.87</v>
      </c>
      <c r="E18" s="5">
        <f t="shared" si="1"/>
        <v>89103.43</v>
      </c>
      <c r="F18" s="6">
        <f t="shared" si="1"/>
        <v>68360</v>
      </c>
      <c r="G18" s="6">
        <f t="shared" si="1"/>
        <v>133665.72</v>
      </c>
      <c r="H18" s="6">
        <f t="shared" si="1"/>
        <v>160790.94</v>
      </c>
      <c r="I18" s="6">
        <f>SUM(I11:I17)</f>
        <v>363452</v>
      </c>
      <c r="J18" s="35"/>
    </row>
    <row r="19" spans="1:8" ht="12.75">
      <c r="A19" s="2"/>
      <c r="H19" s="6"/>
    </row>
    <row r="20" spans="1:9" ht="12.75">
      <c r="A20" s="2" t="s">
        <v>31</v>
      </c>
      <c r="B20" s="4"/>
      <c r="C20" s="4"/>
      <c r="G20" s="4"/>
      <c r="H20" s="4"/>
      <c r="I20" s="4"/>
    </row>
    <row r="21" spans="1:9" ht="12.75">
      <c r="A21" s="3" t="s">
        <v>76</v>
      </c>
      <c r="B21" s="4"/>
      <c r="C21" s="4">
        <v>241.7</v>
      </c>
      <c r="D21">
        <v>0</v>
      </c>
      <c r="E21" s="4">
        <v>593.53</v>
      </c>
      <c r="F21">
        <v>0</v>
      </c>
      <c r="G21" s="4">
        <v>0</v>
      </c>
      <c r="H21" s="4">
        <v>0</v>
      </c>
      <c r="I21" s="4">
        <v>0</v>
      </c>
    </row>
    <row r="22" spans="1:9" ht="12.75">
      <c r="A22" t="s">
        <v>32</v>
      </c>
      <c r="B22" s="4">
        <v>0</v>
      </c>
      <c r="C22" s="4">
        <v>56739</v>
      </c>
      <c r="D22" s="4">
        <v>56122.54</v>
      </c>
      <c r="E22" s="4">
        <v>56122.54</v>
      </c>
      <c r="F22" s="4">
        <v>56123</v>
      </c>
      <c r="G22" s="4">
        <v>219281.7</v>
      </c>
      <c r="H22" s="4">
        <v>219281.7</v>
      </c>
      <c r="I22" s="4">
        <v>36805</v>
      </c>
    </row>
    <row r="23" spans="1:9" ht="15">
      <c r="A23" s="3" t="s">
        <v>30</v>
      </c>
      <c r="B23" s="4">
        <v>0</v>
      </c>
      <c r="C23" s="8">
        <v>5831.26</v>
      </c>
      <c r="D23" s="8">
        <v>5302.37</v>
      </c>
      <c r="E23" s="8">
        <v>5302.37</v>
      </c>
      <c r="F23" s="11">
        <v>5302</v>
      </c>
      <c r="G23" s="8">
        <v>5302</v>
      </c>
      <c r="H23" s="8">
        <v>5302</v>
      </c>
      <c r="I23" s="8">
        <v>7681</v>
      </c>
    </row>
    <row r="24" spans="1:9" ht="12.75">
      <c r="A24" s="2" t="s">
        <v>2</v>
      </c>
      <c r="B24" s="6">
        <f>SUM(B22:B23)</f>
        <v>0</v>
      </c>
      <c r="C24" s="6">
        <f>SUM(C21:C23)</f>
        <v>62811.96</v>
      </c>
      <c r="D24" s="6">
        <f>SUM(D22:D23)</f>
        <v>61424.91</v>
      </c>
      <c r="E24" s="5">
        <f>SUM(E21:E23)</f>
        <v>62018.44</v>
      </c>
      <c r="F24" s="6">
        <f>SUM(F22:F23)</f>
        <v>61425</v>
      </c>
      <c r="G24" s="6">
        <f>SUM(G22:G23)</f>
        <v>224583.7</v>
      </c>
      <c r="H24" s="6">
        <f>SUM(H22:H23)</f>
        <v>224583.7</v>
      </c>
      <c r="I24" s="6">
        <f>SUM(I22:I23)</f>
        <v>44486</v>
      </c>
    </row>
    <row r="26" spans="1:10" ht="12.75">
      <c r="A26" s="2" t="s">
        <v>33</v>
      </c>
      <c r="B26" s="5" t="e">
        <f>SUM(#REF!+#REF!+#REF!+B8+B18+B24)</f>
        <v>#REF!</v>
      </c>
      <c r="C26" s="5">
        <f>SUM('Sheet 3'!C29+'Sheet 3'!C20+'Sheet 3'!C27+'Sheet 3'!C11+'Sheet 3'!C34+'Sheet 4'!C8+'Sheet 4'!C18+'Sheet 4'!C24+'Sheet 3'!C42)</f>
        <v>347615.07</v>
      </c>
      <c r="D26" s="5">
        <f>SUM('Sheet 3'!D11+'Sheet 3'!D20+'Sheet 3'!D27+'Sheet 3'!D29+'Sheet 3'!D34+'Sheet 3'!D42+'Sheet 4'!D8+D18+D24)</f>
        <v>264057.03</v>
      </c>
      <c r="E26" s="5">
        <f>SUM('Sheet 3'!E11+'Sheet 3'!E20+'Sheet 3'!E27+'Sheet 3'!E29+'Sheet 3'!E34+'Sheet 3'!E42+'Sheet 4'!E8+E18+E24)</f>
        <v>241798.31</v>
      </c>
      <c r="F26" s="5">
        <f>SUM(+'Sheet 3'!F20+'Sheet 3'!F11+'Sheet 3'!F27+'Sheet 3'!F29+'Sheet 3'!F34+'Sheet 3'!F42+'Sheet 4'!F8+F18+F24)</f>
        <v>205099</v>
      </c>
      <c r="G26" s="5">
        <f>SUM('Sheet 3'!G11+'Sheet 3'!G20+'Sheet 3'!G27+'Sheet 3'!G29+'Sheet 3'!G34+'Sheet 3'!G42+'Sheet 4'!G8+'Sheet 4'!G18+'Sheet 4'!G24)</f>
        <v>439923.76</v>
      </c>
      <c r="H26" s="5">
        <f>SUM('Sheet 3'!H20+'Sheet 3'!H11+'Sheet 3'!H27+'Sheet 3'!H29+'Sheet 3'!H34+'Sheet 3'!H42+'Sheet 4'!H8+H18+H24)</f>
        <v>482277.84</v>
      </c>
      <c r="I26" s="5">
        <f>SUM('Sheet 3'!I11+'Sheet 3'!I20+'Sheet 3'!I27+'Sheet 3'!I29+'Sheet 3'!I34+'Sheet 3'!I42+'Sheet 4'!I8+I18+I24)</f>
        <v>517318</v>
      </c>
      <c r="J26" s="36">
        <f>(I26-F26)/F26</f>
        <v>1.5222843602357885</v>
      </c>
    </row>
    <row r="27" spans="1:10" ht="12.75">
      <c r="A27" s="2"/>
      <c r="H27" s="6"/>
      <c r="J27" s="32"/>
    </row>
    <row r="31" spans="7:9" ht="12.75">
      <c r="G31" s="3" t="s">
        <v>79</v>
      </c>
      <c r="I31" s="31">
        <v>34466.52</v>
      </c>
    </row>
    <row r="33" spans="3:5" ht="12.75">
      <c r="C33" s="29"/>
      <c r="D33" s="29"/>
      <c r="E33" s="29"/>
    </row>
    <row r="34" spans="3:8" ht="12.75">
      <c r="C34" s="29"/>
      <c r="D34" s="29"/>
      <c r="E34" s="29"/>
      <c r="F34" s="29"/>
      <c r="G34" s="29"/>
      <c r="H34" s="29"/>
    </row>
  </sheetData>
  <sheetProtection/>
  <printOptions/>
  <pageMargins left="0.25" right="0.25" top="0.25" bottom="0" header="0.2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Cumberland</dc:creator>
  <cp:keywords/>
  <dc:description/>
  <cp:lastModifiedBy>Town</cp:lastModifiedBy>
  <cp:lastPrinted>2018-11-13T05:06:56Z</cp:lastPrinted>
  <dcterms:created xsi:type="dcterms:W3CDTF">2004-10-18T19:10:13Z</dcterms:created>
  <dcterms:modified xsi:type="dcterms:W3CDTF">2018-11-13T05:14:47Z</dcterms:modified>
  <cp:category/>
  <cp:version/>
  <cp:contentType/>
  <cp:contentStatus/>
</cp:coreProperties>
</file>